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light\Desktop\"/>
    </mc:Choice>
  </mc:AlternateContent>
  <bookViews>
    <workbookView xWindow="-120" yWindow="-120" windowWidth="20730" windowHeight="11310"/>
  </bookViews>
  <sheets>
    <sheet name="Order Form" sheetId="1" r:id="rId1"/>
    <sheet name="Exhibit A" sheetId="2" r:id="rId2"/>
  </sheets>
  <externalReferences>
    <externalReference r:id="rId3"/>
  </externalReferences>
  <definedNames>
    <definedName name="_xlnm.Print_Area" localSheetId="1">'Exhibit A'!$A$1:$F$67</definedName>
    <definedName name="_xlnm.Print_Area" localSheetId="0">'Order Form'!$A$1:$L$67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I35" i="1" l="1"/>
  <c r="K35" i="1" s="1"/>
  <c r="I32" i="1"/>
  <c r="K32" i="1" s="1"/>
  <c r="E12" i="1"/>
  <c r="F12" i="1" s="1"/>
  <c r="K12" i="1" s="1"/>
  <c r="E15" i="1"/>
  <c r="F15" i="1" s="1"/>
  <c r="K15" i="1" s="1"/>
  <c r="E18" i="1"/>
  <c r="H18" i="1" s="1"/>
  <c r="I18" i="1" s="1"/>
  <c r="F18" i="1"/>
  <c r="K18" i="1" s="1"/>
  <c r="E21" i="1"/>
  <c r="H21" i="1" s="1"/>
  <c r="I21" i="1" s="1"/>
  <c r="F21" i="1"/>
  <c r="K21" i="1" s="1"/>
  <c r="E24" i="1"/>
  <c r="H24" i="1" s="1"/>
  <c r="I24" i="1" s="1"/>
  <c r="F24" i="1"/>
  <c r="K24" i="1" s="1"/>
  <c r="K37" i="1" l="1"/>
  <c r="K26" i="1"/>
  <c r="F6" i="2" s="1"/>
  <c r="J18" i="1"/>
  <c r="J12" i="1"/>
  <c r="J21" i="1"/>
  <c r="J15" i="1"/>
  <c r="J24" i="1"/>
  <c r="H15" i="1"/>
  <c r="I15" i="1" s="1"/>
  <c r="H12" i="1"/>
  <c r="I12" i="1" s="1"/>
  <c r="F7" i="2" l="1"/>
  <c r="F8" i="2" s="1"/>
  <c r="C7" i="2"/>
  <c r="C6" i="2"/>
  <c r="I26" i="1"/>
  <c r="J26" i="1"/>
  <c r="H26" i="1"/>
  <c r="C5" i="2" l="1"/>
  <c r="C8" i="2" s="1"/>
  <c r="K39" i="1"/>
</calcChain>
</file>

<file path=xl/sharedStrings.xml><?xml version="1.0" encoding="utf-8"?>
<sst xmlns="http://schemas.openxmlformats.org/spreadsheetml/2006/main" count="111" uniqueCount="87">
  <si>
    <t>Catalog</t>
  </si>
  <si>
    <t>Program Description</t>
  </si>
  <si>
    <t>Number</t>
  </si>
  <si>
    <t>PURCHASE ORDER INFORMATION:</t>
  </si>
  <si>
    <t>Date Signed:</t>
  </si>
  <si>
    <t>License</t>
  </si>
  <si>
    <t>List</t>
  </si>
  <si>
    <t>Net</t>
  </si>
  <si>
    <t>Date:</t>
  </si>
  <si>
    <t>USP</t>
  </si>
  <si>
    <t>Server</t>
  </si>
  <si>
    <t xml:space="preserve"> Qty</t>
  </si>
  <si>
    <t>No.</t>
  </si>
  <si>
    <t>PowerServer Testing Standalone</t>
  </si>
  <si>
    <t xml:space="preserve">PowerServer Workgroup </t>
  </si>
  <si>
    <t xml:space="preserve">PowerServer Enterprise </t>
  </si>
  <si>
    <t>EE</t>
  </si>
  <si>
    <t>WE</t>
  </si>
  <si>
    <t>PowerServer Testing Clustered</t>
  </si>
  <si>
    <t>DE</t>
  </si>
  <si>
    <t>TS</t>
  </si>
  <si>
    <t>TC</t>
  </si>
  <si>
    <t>AGREEMENT TO PURCHASE:</t>
  </si>
  <si>
    <t>Billing Information:</t>
    <phoneticPr fontId="0" type="noConversion"/>
  </si>
  <si>
    <t>Is purchase taxable by Appeon?  No</t>
  </si>
  <si>
    <t>Signature:</t>
  </si>
  <si>
    <t>Name/Title:</t>
  </si>
  <si>
    <t xml:space="preserve">PowerServer Developer </t>
  </si>
  <si>
    <t>Customer:</t>
  </si>
  <si>
    <t>Quote No.</t>
  </si>
  <si>
    <t>(For internal use only)</t>
  </si>
  <si>
    <t>Sold by: Appeon Inc.</t>
  </si>
  <si>
    <t>425 1st Street, Unit 1507</t>
  </si>
  <si>
    <t>San Francisco, CA 94105</t>
  </si>
  <si>
    <t>United States</t>
  </si>
  <si>
    <t>Price</t>
  </si>
  <si>
    <t>AP-ST</t>
  </si>
  <si>
    <t>Appeon Premium Support Single Ticket</t>
  </si>
  <si>
    <t xml:space="preserve">AP-FT </t>
  </si>
  <si>
    <t>Pay-Per Incident Support for Issues Excluded from Standard Support</t>
  </si>
  <si>
    <t>Appeon Premium Support 5-Pack</t>
  </si>
  <si>
    <t>Quantity</t>
  </si>
  <si>
    <t>Discount %</t>
  </si>
  <si>
    <t>SUBTOTAL</t>
  </si>
  <si>
    <t>Concept</t>
  </si>
  <si>
    <t>Shall apply to this purchase and are hereby incorporated into this Purchase Agreement. In the event of a conflict between the Order Terms and the Software License Agreement included with</t>
  </si>
  <si>
    <t>the Program package or displayed at the time of Program installation, the Order Terms shall prevail with respect to the subject matter hereof.</t>
  </si>
  <si>
    <t>Period</t>
  </si>
  <si>
    <t>1 Year</t>
  </si>
  <si>
    <t>By signing this Purchase Agreement, Customer agrees to be bound by the terms in this Purchase Agreement and Customer authorizes Appeon to invoice the Customer the amounts for the</t>
  </si>
  <si>
    <t>Programs and/or Services listed above.</t>
  </si>
  <si>
    <t>GRAND TOTAL (USD)</t>
  </si>
  <si>
    <t>Total</t>
  </si>
  <si>
    <t>Payment Terms: CBD (Cash Before Delivery)</t>
  </si>
  <si>
    <t>These Order Terms: https://www.appeon.com/appeon-software-license-agreement.html</t>
  </si>
  <si>
    <t>PowerServer</t>
  </si>
  <si>
    <t>Premium Support</t>
  </si>
  <si>
    <t>Unit</t>
  </si>
  <si>
    <r>
      <t>Organization Name:</t>
    </r>
    <r>
      <rPr>
        <b/>
        <sz val="11"/>
        <color rgb="FFFF0000"/>
        <rFont val="Calibri"/>
        <family val="2"/>
        <scheme val="minor"/>
      </rPr>
      <t>*</t>
    </r>
  </si>
  <si>
    <r>
      <t>Address:</t>
    </r>
    <r>
      <rPr>
        <b/>
        <sz val="11"/>
        <color rgb="FFFF0000"/>
        <rFont val="Calibri"/>
        <family val="2"/>
        <scheme val="minor"/>
      </rPr>
      <t>*</t>
    </r>
  </si>
  <si>
    <r>
      <t>Order Owner:</t>
    </r>
    <r>
      <rPr>
        <b/>
        <sz val="11"/>
        <color rgb="FFFF0000"/>
        <rFont val="Calibri"/>
        <family val="2"/>
        <scheme val="minor"/>
      </rPr>
      <t>*</t>
    </r>
  </si>
  <si>
    <r>
      <t>Full Name:</t>
    </r>
    <r>
      <rPr>
        <b/>
        <sz val="11"/>
        <color rgb="FFFF0000"/>
        <rFont val="Calibri"/>
        <family val="2"/>
        <scheme val="minor"/>
      </rPr>
      <t>*</t>
    </r>
  </si>
  <si>
    <r>
      <t>First Name:</t>
    </r>
    <r>
      <rPr>
        <b/>
        <sz val="11"/>
        <color rgb="FFFF0000"/>
        <rFont val="Calibri"/>
        <family val="2"/>
        <scheme val="minor"/>
      </rPr>
      <t>*</t>
    </r>
  </si>
  <si>
    <r>
      <t>Last Name:</t>
    </r>
    <r>
      <rPr>
        <b/>
        <sz val="11"/>
        <color rgb="FFFF0000"/>
        <rFont val="Calibri"/>
        <family val="2"/>
        <scheme val="minor"/>
      </rPr>
      <t>*</t>
    </r>
  </si>
  <si>
    <t xml:space="preserve">VAT# (EU Customers Only):  </t>
  </si>
  <si>
    <r>
      <t>Billing Phone:</t>
    </r>
    <r>
      <rPr>
        <b/>
        <sz val="11"/>
        <color rgb="FFFF0000"/>
        <rFont val="Calibri"/>
        <family val="2"/>
        <scheme val="minor"/>
      </rPr>
      <t>*</t>
    </r>
  </si>
  <si>
    <r>
      <t>Billing Address:</t>
    </r>
    <r>
      <rPr>
        <b/>
        <sz val="11"/>
        <color rgb="FFFF0000"/>
        <rFont val="Calibri"/>
        <family val="2"/>
        <scheme val="minor"/>
      </rPr>
      <t>*</t>
    </r>
  </si>
  <si>
    <r>
      <t>Signature:</t>
    </r>
    <r>
      <rPr>
        <b/>
        <sz val="11"/>
        <color rgb="FFFF0000"/>
        <rFont val="Calibri"/>
        <family val="2"/>
        <scheme val="minor"/>
      </rPr>
      <t>*</t>
    </r>
  </si>
  <si>
    <r>
      <t>Name/Title:</t>
    </r>
    <r>
      <rPr>
        <b/>
        <sz val="11"/>
        <color rgb="FFFF0000"/>
        <rFont val="Calibri"/>
        <family val="2"/>
        <scheme val="minor"/>
      </rPr>
      <t>*</t>
    </r>
  </si>
  <si>
    <r>
      <t>Date Signed:</t>
    </r>
    <r>
      <rPr>
        <b/>
        <sz val="11"/>
        <color rgb="FFFF0000"/>
        <rFont val="Calibri"/>
        <family val="2"/>
        <scheme val="minor"/>
      </rPr>
      <t>*</t>
    </r>
  </si>
  <si>
    <t>PO Number:</t>
  </si>
  <si>
    <t>PowerServer License</t>
  </si>
  <si>
    <t>PowerServer USP</t>
  </si>
  <si>
    <t>Premium Support Ticket</t>
  </si>
  <si>
    <t>Valid</t>
  </si>
  <si>
    <t>First Year Cost Breakdown</t>
  </si>
  <si>
    <t>Subsequent Years Cost Breakdown</t>
  </si>
  <si>
    <t>Pricing Breakdown</t>
  </si>
  <si>
    <r>
      <t>Country of Use:</t>
    </r>
    <r>
      <rPr>
        <b/>
        <sz val="11"/>
        <color rgb="FFFF0000"/>
        <rFont val="Calibri"/>
        <family val="2"/>
        <scheme val="minor"/>
      </rPr>
      <t>*</t>
    </r>
  </si>
  <si>
    <t>List Price</t>
  </si>
  <si>
    <t>Perpetual license, Updates, Standard Support</t>
  </si>
  <si>
    <t>User Session</t>
  </si>
  <si>
    <r>
      <rPr>
        <b/>
        <sz val="11"/>
        <rFont val="Calibri"/>
        <family val="2"/>
        <scheme val="minor"/>
      </rPr>
      <t>** Media Type Default is ESD (Electronic Software Download)</t>
    </r>
    <r>
      <rPr>
        <sz val="11"/>
        <rFont val="Calibri"/>
        <family val="2"/>
        <scheme val="minor"/>
      </rPr>
      <t>. This order will be fulfilled electronically to the Customer. The products are not available as physical media.</t>
    </r>
  </si>
  <si>
    <t>Appeon:</t>
  </si>
  <si>
    <r>
      <t>Organization:</t>
    </r>
    <r>
      <rPr>
        <b/>
        <sz val="11"/>
        <color rgb="FFFF0000"/>
        <rFont val="Calibri"/>
        <family val="2"/>
        <scheme val="minor"/>
      </rPr>
      <t>*</t>
    </r>
  </si>
  <si>
    <r>
      <t>Billing Email:</t>
    </r>
    <r>
      <rPr>
        <b/>
        <sz val="11"/>
        <color rgb="FFFF0000"/>
        <rFont val="Calibri"/>
        <family val="2"/>
        <scheme val="minor"/>
      </rPr>
      <t>*</t>
    </r>
  </si>
  <si>
    <t xml:space="preserve">                Valid until COB Dec.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</si>
</sst>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5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6"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left" indent="3"/>
    </xf>
    <xf numFmtId="0" fontId="6" fillId="0" borderId="0" xfId="0" applyFont="1" applyAlignment="1" applyProtection="1">
      <alignment horizontal="left"/>
    </xf>
    <xf numFmtId="49" fontId="6" fillId="4" borderId="2" xfId="0" applyNumberFormat="1" applyFont="1" applyFill="1" applyBorder="1" applyAlignment="1" applyProtection="1">
      <alignment horizontal="left"/>
      <protection locked="0"/>
    </xf>
    <xf numFmtId="0" fontId="5" fillId="5" borderId="8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vertical="center"/>
    </xf>
    <xf numFmtId="44" fontId="5" fillId="6" borderId="13" xfId="1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top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44" fontId="5" fillId="6" borderId="14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/>
    </xf>
    <xf numFmtId="44" fontId="6" fillId="2" borderId="15" xfId="1" applyNumberFormat="1" applyFont="1" applyFill="1" applyBorder="1" applyAlignment="1" applyProtection="1">
      <alignment horizontal="left"/>
    </xf>
    <xf numFmtId="44" fontId="6" fillId="2" borderId="4" xfId="1" applyNumberFormat="1" applyFont="1" applyFill="1" applyBorder="1" applyAlignment="1" applyProtection="1"/>
    <xf numFmtId="0" fontId="12" fillId="0" borderId="0" xfId="0" applyFont="1" applyBorder="1" applyAlignment="1" applyProtection="1">
      <alignment horizontal="left" vertical="center" wrapText="1"/>
    </xf>
    <xf numFmtId="44" fontId="6" fillId="0" borderId="4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 vertical="center" wrapText="1"/>
    </xf>
    <xf numFmtId="44" fontId="6" fillId="2" borderId="14" xfId="1" applyNumberFormat="1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/>
    <xf numFmtId="0" fontId="5" fillId="2" borderId="2" xfId="0" applyFont="1" applyFill="1" applyBorder="1" applyAlignment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 wrapText="1"/>
    </xf>
    <xf numFmtId="0" fontId="5" fillId="5" borderId="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7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left"/>
    </xf>
    <xf numFmtId="44" fontId="6" fillId="0" borderId="4" xfId="0" applyNumberFormat="1" applyFont="1" applyFill="1" applyBorder="1" applyAlignment="1" applyProtection="1">
      <alignment horizontal="left"/>
    </xf>
    <xf numFmtId="44" fontId="6" fillId="0" borderId="15" xfId="1" applyNumberFormat="1" applyFont="1" applyFill="1" applyBorder="1" applyAlignment="1" applyProtection="1">
      <alignment horizontal="left"/>
    </xf>
    <xf numFmtId="44" fontId="6" fillId="0" borderId="4" xfId="1" applyNumberFormat="1" applyFont="1" applyFill="1" applyBorder="1" applyAlignment="1" applyProtection="1">
      <alignment horizontal="left"/>
    </xf>
    <xf numFmtId="9" fontId="6" fillId="0" borderId="0" xfId="2" applyFont="1" applyFill="1" applyBorder="1" applyAlignment="1" applyProtection="1">
      <alignment horizontal="center"/>
    </xf>
    <xf numFmtId="44" fontId="6" fillId="0" borderId="4" xfId="1" applyNumberFormat="1" applyFont="1" applyFill="1" applyBorder="1" applyAlignment="1" applyProtection="1">
      <alignment horizontal="center"/>
    </xf>
    <xf numFmtId="44" fontId="6" fillId="0" borderId="14" xfId="1" applyNumberFormat="1" applyFont="1" applyFill="1" applyBorder="1" applyAlignment="1" applyProtection="1">
      <alignment horizontal="left"/>
    </xf>
    <xf numFmtId="44" fontId="6" fillId="0" borderId="7" xfId="1" applyNumberFormat="1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/>
    <xf numFmtId="44" fontId="6" fillId="2" borderId="12" xfId="1" applyNumberFormat="1" applyFont="1" applyFill="1" applyBorder="1" applyAlignment="1" applyProtection="1">
      <alignment horizontal="center"/>
    </xf>
    <xf numFmtId="44" fontId="5" fillId="2" borderId="10" xfId="1" applyNumberFormat="1" applyFont="1" applyFill="1" applyBorder="1" applyAlignment="1" applyProtection="1">
      <alignment horizontal="left"/>
    </xf>
    <xf numFmtId="44" fontId="6" fillId="0" borderId="0" xfId="0" applyNumberFormat="1" applyFont="1" applyBorder="1" applyAlignment="1" applyProtection="1">
      <alignment horizontal="left"/>
    </xf>
    <xf numFmtId="44" fontId="6" fillId="0" borderId="0" xfId="1" applyNumberFormat="1" applyFont="1" applyBorder="1" applyAlignment="1" applyProtection="1">
      <alignment horizontal="left"/>
    </xf>
    <xf numFmtId="44" fontId="6" fillId="2" borderId="0" xfId="1" applyNumberFormat="1" applyFont="1" applyFill="1" applyBorder="1" applyAlignment="1" applyProtection="1">
      <alignment horizontal="left"/>
    </xf>
    <xf numFmtId="0" fontId="6" fillId="5" borderId="13" xfId="0" applyFont="1" applyFill="1" applyBorder="1" applyAlignment="1" applyProtection="1"/>
    <xf numFmtId="0" fontId="6" fillId="5" borderId="9" xfId="0" applyFont="1" applyFill="1" applyBorder="1" applyAlignment="1" applyProtection="1"/>
    <xf numFmtId="44" fontId="5" fillId="6" borderId="14" xfId="1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wrapText="1"/>
    </xf>
    <xf numFmtId="44" fontId="6" fillId="2" borderId="15" xfId="1" applyNumberFormat="1" applyFont="1" applyFill="1" applyBorder="1" applyAlignment="1" applyProtection="1"/>
    <xf numFmtId="44" fontId="6" fillId="0" borderId="15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right"/>
    </xf>
    <xf numFmtId="44" fontId="6" fillId="2" borderId="7" xfId="1" applyNumberFormat="1" applyFont="1" applyFill="1" applyBorder="1" applyAlignment="1" applyProtection="1">
      <alignment horizontal="right"/>
    </xf>
    <xf numFmtId="44" fontId="5" fillId="0" borderId="12" xfId="0" applyNumberFormat="1" applyFont="1" applyFill="1" applyBorder="1" applyAlignment="1" applyProtection="1"/>
    <xf numFmtId="44" fontId="5" fillId="2" borderId="12" xfId="0" quotePrefix="1" applyNumberFormat="1" applyFont="1" applyFill="1" applyBorder="1" applyAlignment="1" applyProtection="1">
      <alignment vertical="top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7" fillId="0" borderId="0" xfId="0" applyFont="1" applyAlignment="1" applyProtection="1">
      <alignment horizontal="left" indent="1"/>
    </xf>
    <xf numFmtId="0" fontId="6" fillId="7" borderId="0" xfId="0" applyFont="1" applyFill="1" applyProtection="1"/>
    <xf numFmtId="0" fontId="6" fillId="7" borderId="3" xfId="0" applyFont="1" applyFill="1" applyBorder="1" applyProtection="1"/>
    <xf numFmtId="44" fontId="6" fillId="7" borderId="4" xfId="1" applyNumberFormat="1" applyFont="1" applyFill="1" applyBorder="1" applyProtection="1"/>
    <xf numFmtId="0" fontId="6" fillId="7" borderId="5" xfId="0" applyFont="1" applyFill="1" applyBorder="1" applyProtection="1"/>
    <xf numFmtId="44" fontId="6" fillId="7" borderId="7" xfId="1" applyNumberFormat="1" applyFont="1" applyFill="1" applyBorder="1" applyProtection="1"/>
    <xf numFmtId="0" fontId="5" fillId="7" borderId="5" xfId="0" applyFont="1" applyFill="1" applyBorder="1" applyProtection="1"/>
    <xf numFmtId="44" fontId="5" fillId="7" borderId="7" xfId="1" applyNumberFormat="1" applyFont="1" applyFill="1" applyBorder="1" applyProtection="1"/>
    <xf numFmtId="0" fontId="5" fillId="5" borderId="11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/>
    <xf numFmtId="0" fontId="5" fillId="5" borderId="9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44" fontId="5" fillId="6" borderId="7" xfId="1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/>
      <protection locked="0"/>
    </xf>
    <xf numFmtId="49" fontId="6" fillId="4" borderId="2" xfId="0" applyNumberFormat="1" applyFont="1" applyFill="1" applyBorder="1" applyAlignment="1" applyProtection="1">
      <protection locked="0"/>
    </xf>
    <xf numFmtId="49" fontId="6" fillId="4" borderId="1" xfId="0" applyNumberFormat="1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Protection="1"/>
    <xf numFmtId="0" fontId="6" fillId="0" borderId="6" xfId="0" applyFont="1" applyBorder="1" applyProtection="1"/>
    <xf numFmtId="0" fontId="6" fillId="0" borderId="13" xfId="0" applyFont="1" applyBorder="1" applyProtection="1"/>
    <xf numFmtId="0" fontId="6" fillId="0" borderId="9" xfId="0" applyFont="1" applyBorder="1" applyProtection="1"/>
    <xf numFmtId="0" fontId="4" fillId="7" borderId="0" xfId="0" applyFont="1" applyFill="1" applyProtection="1"/>
    <xf numFmtId="0" fontId="6" fillId="0" borderId="2" xfId="0" applyFont="1" applyFill="1" applyBorder="1" applyAlignment="1" applyProtection="1">
      <alignment horizontal="center"/>
    </xf>
    <xf numFmtId="0" fontId="6" fillId="0" borderId="17" xfId="0" applyFont="1" applyBorder="1" applyProtection="1"/>
    <xf numFmtId="44" fontId="6" fillId="0" borderId="18" xfId="0" applyNumberFormat="1" applyFont="1" applyFill="1" applyBorder="1" applyAlignment="1" applyProtection="1">
      <alignment horizontal="left"/>
    </xf>
    <xf numFmtId="0" fontId="5" fillId="5" borderId="23" xfId="0" applyFont="1" applyFill="1" applyBorder="1" applyAlignment="1" applyProtection="1">
      <alignment horizontal="center" vertical="top"/>
    </xf>
    <xf numFmtId="0" fontId="5" fillId="5" borderId="24" xfId="0" applyFont="1" applyFill="1" applyBorder="1" applyAlignment="1" applyProtection="1">
      <alignment horizontal="center"/>
    </xf>
    <xf numFmtId="0" fontId="5" fillId="5" borderId="25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44" fontId="6" fillId="0" borderId="10" xfId="0" applyNumberFormat="1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left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5" fillId="9" borderId="11" xfId="0" quotePrefix="1" applyFont="1" applyFill="1" applyBorder="1" applyAlignment="1" applyProtection="1">
      <alignment horizontal="right" vertical="top" wrapText="1"/>
    </xf>
    <xf numFmtId="0" fontId="5" fillId="9" borderId="2" xfId="0" quotePrefix="1" applyFont="1" applyFill="1" applyBorder="1" applyAlignment="1" applyProtection="1">
      <alignment horizontal="right" vertical="top" wrapText="1"/>
    </xf>
    <xf numFmtId="0" fontId="5" fillId="9" borderId="10" xfId="0" quotePrefix="1" applyFont="1" applyFill="1" applyBorder="1" applyAlignment="1" applyProtection="1">
      <alignment horizontal="right" vertical="top" wrapText="1"/>
    </xf>
    <xf numFmtId="164" fontId="6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vertical="center"/>
    </xf>
    <xf numFmtId="0" fontId="6" fillId="7" borderId="0" xfId="0" applyFont="1" applyFill="1" applyBorder="1" applyAlignment="1" applyProtection="1">
      <alignment horizontal="left"/>
    </xf>
    <xf numFmtId="49" fontId="6" fillId="4" borderId="0" xfId="0" applyNumberFormat="1" applyFont="1" applyFill="1" applyBorder="1" applyAlignment="1" applyProtection="1">
      <alignment horizontal="left"/>
      <protection locked="0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6" fillId="8" borderId="16" xfId="0" applyFont="1" applyFill="1" applyBorder="1" applyAlignment="1" applyProtection="1">
      <alignment horizontal="center"/>
      <protection locked="0"/>
    </xf>
    <xf numFmtId="0" fontId="6" fillId="8" borderId="19" xfId="0" applyFont="1" applyFill="1" applyBorder="1" applyAlignment="1" applyProtection="1">
      <alignment horizontal="center"/>
      <protection locked="0"/>
    </xf>
    <xf numFmtId="0" fontId="6" fillId="8" borderId="16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FFC0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EB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453721</xdr:colOff>
      <xdr:row>0</xdr:row>
      <xdr:rowOff>143177</xdr:rowOff>
    </xdr:from>
    <xdr:to>
      <xdr:col>5</xdr:col>
      <xdr:colOff>539749</xdr:colOff>
      <xdr:row>2</xdr:row>
      <xdr:rowOff>158530</xdr:rowOff>
    </xdr:to>
    <xdr:pic>
      <xdr:nvPicPr>
        <xdr:cNvPr id="2150" name="Picture 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7554" y="143177"/>
          <a:ext cx="3186945" cy="3963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ly/AppData/Local/Packages/Microsoft.SkypeApp_kzf8qxf38zg5c/LocalState/Downloads/AppeonProductOrder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Agreement"/>
      <sheetName val="Count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showGridLines="0" tabSelected="1" zoomScale="90" zoomScaleNormal="90" zoomScaleSheetLayoutView="100" workbookViewId="0">
      <selection activeCell="K39" sqref="K39"/>
    </sheetView>
  </sheetViews>
  <sheetFormatPr defaultColWidth="26.140625" defaultRowHeight="15" x14ac:dyDescent="0.25"/>
  <cols>
    <col min="1" max="1" width="24.5703125" style="2" customWidth="1"/>
    <col min="2" max="2" width="41.7109375" style="2" customWidth="1"/>
    <col min="3" max="3" width="12.140625" style="2" customWidth="1"/>
    <col min="4" max="4" width="13.42578125" style="2" bestFit="1" customWidth="1"/>
    <col min="5" max="5" width="20.85546875" style="2" bestFit="1" customWidth="1"/>
    <col min="6" max="6" width="11.140625" style="2" bestFit="1" customWidth="1"/>
    <col min="7" max="7" width="10.7109375" style="2" hidden="1" customWidth="1"/>
    <col min="8" max="8" width="12.140625" style="2" hidden="1" customWidth="1"/>
    <col min="9" max="9" width="18.42578125" style="4" customWidth="1"/>
    <col min="10" max="10" width="11.140625" style="4" hidden="1" customWidth="1"/>
    <col min="11" max="11" width="18.42578125" style="2" customWidth="1"/>
    <col min="12" max="12" width="9.42578125" style="2" customWidth="1"/>
    <col min="13" max="16384" width="26.140625" style="2"/>
  </cols>
  <sheetData>
    <row r="1" spans="1:13" x14ac:dyDescent="0.25">
      <c r="A1" s="117" t="s">
        <v>58</v>
      </c>
      <c r="B1" s="7"/>
      <c r="D1" s="8"/>
      <c r="E1" s="8"/>
      <c r="F1" s="8"/>
      <c r="G1" s="8"/>
      <c r="H1" s="1"/>
      <c r="I1" s="9" t="s">
        <v>8</v>
      </c>
      <c r="J1" s="139">
        <v>43976</v>
      </c>
      <c r="K1" s="139"/>
      <c r="L1" s="4"/>
      <c r="M1" s="4"/>
    </row>
    <row r="2" spans="1:13" x14ac:dyDescent="0.25">
      <c r="A2" s="117" t="s">
        <v>59</v>
      </c>
      <c r="B2" s="97"/>
      <c r="D2" s="8"/>
      <c r="E2" s="8"/>
      <c r="F2" s="8"/>
      <c r="G2" s="8"/>
      <c r="I2" s="9" t="s">
        <v>29</v>
      </c>
      <c r="J2" s="140"/>
      <c r="K2" s="140"/>
      <c r="L2" s="4"/>
      <c r="M2" s="4"/>
    </row>
    <row r="3" spans="1:13" x14ac:dyDescent="0.25">
      <c r="A3" s="117"/>
      <c r="B3" s="10"/>
      <c r="I3" s="3"/>
      <c r="K3" s="117"/>
    </row>
    <row r="4" spans="1:13" ht="15" customHeight="1" x14ac:dyDescent="0.25">
      <c r="A4" s="117"/>
      <c r="B4" s="10"/>
      <c r="C4" s="142" t="s">
        <v>86</v>
      </c>
      <c r="D4" s="142"/>
      <c r="E4" s="142"/>
      <c r="F4" s="142"/>
      <c r="G4" s="142"/>
      <c r="H4" s="11"/>
      <c r="I4" s="12"/>
      <c r="K4" s="12" t="s">
        <v>31</v>
      </c>
    </row>
    <row r="5" spans="1:13" ht="15" customHeight="1" x14ac:dyDescent="0.25">
      <c r="A5" s="117" t="s">
        <v>60</v>
      </c>
      <c r="B5" s="10"/>
      <c r="C5" s="142"/>
      <c r="D5" s="142"/>
      <c r="E5" s="142"/>
      <c r="F5" s="142"/>
      <c r="G5" s="142"/>
      <c r="H5" s="13"/>
      <c r="I5" s="73"/>
      <c r="K5" s="73" t="s">
        <v>32</v>
      </c>
    </row>
    <row r="6" spans="1:13" x14ac:dyDescent="0.25">
      <c r="A6" s="117" t="s">
        <v>61</v>
      </c>
      <c r="B6" s="16"/>
      <c r="D6" s="141"/>
      <c r="E6" s="141"/>
      <c r="F6" s="141"/>
      <c r="G6" s="141"/>
      <c r="H6" s="141"/>
      <c r="I6" s="73"/>
      <c r="K6" s="73" t="s">
        <v>33</v>
      </c>
    </row>
    <row r="7" spans="1:13" x14ac:dyDescent="0.25">
      <c r="A7" s="117"/>
      <c r="I7" s="73"/>
      <c r="K7" s="73" t="s">
        <v>34</v>
      </c>
    </row>
    <row r="8" spans="1:13" ht="18.75" x14ac:dyDescent="0.3">
      <c r="A8" s="83" t="s">
        <v>55</v>
      </c>
      <c r="I8" s="14"/>
      <c r="K8" s="15"/>
    </row>
    <row r="9" spans="1:13" x14ac:dyDescent="0.25">
      <c r="A9" s="35" t="s">
        <v>0</v>
      </c>
      <c r="B9" s="36"/>
      <c r="C9" s="37" t="s">
        <v>10</v>
      </c>
      <c r="D9" s="110" t="s">
        <v>81</v>
      </c>
      <c r="E9" s="147" t="s">
        <v>79</v>
      </c>
      <c r="F9" s="148"/>
      <c r="G9" s="120"/>
      <c r="H9" s="93"/>
      <c r="I9" s="111" t="s">
        <v>5</v>
      </c>
      <c r="J9" s="94"/>
      <c r="K9" s="38" t="s">
        <v>9</v>
      </c>
    </row>
    <row r="10" spans="1:13" x14ac:dyDescent="0.25">
      <c r="A10" s="39" t="s">
        <v>2</v>
      </c>
      <c r="B10" s="40" t="s">
        <v>1</v>
      </c>
      <c r="C10" s="41" t="s">
        <v>11</v>
      </c>
      <c r="D10" s="41" t="s">
        <v>12</v>
      </c>
      <c r="E10" s="109" t="s">
        <v>5</v>
      </c>
      <c r="F10" s="42" t="s">
        <v>9</v>
      </c>
      <c r="G10" s="41" t="s">
        <v>42</v>
      </c>
      <c r="H10" s="20" t="s">
        <v>6</v>
      </c>
      <c r="I10" s="112" t="s">
        <v>7</v>
      </c>
      <c r="J10" s="42" t="s">
        <v>6</v>
      </c>
      <c r="K10" s="42" t="s">
        <v>7</v>
      </c>
    </row>
    <row r="11" spans="1:13" ht="9.75" customHeight="1" x14ac:dyDescent="0.25">
      <c r="A11" s="24"/>
      <c r="B11" s="4"/>
      <c r="C11" s="43"/>
      <c r="D11" s="43"/>
      <c r="E11" s="44"/>
      <c r="F11" s="45"/>
      <c r="G11" s="44"/>
      <c r="H11" s="46"/>
      <c r="I11" s="47"/>
      <c r="J11" s="46"/>
      <c r="K11" s="47"/>
    </row>
    <row r="12" spans="1:13" x14ac:dyDescent="0.25">
      <c r="A12" s="24" t="s">
        <v>17</v>
      </c>
      <c r="B12" s="4" t="s">
        <v>14</v>
      </c>
      <c r="C12" s="153">
        <v>0</v>
      </c>
      <c r="D12" s="153">
        <v>0</v>
      </c>
      <c r="E12" s="44">
        <f>IF(AND(C12=0,D12=0),0,IF(D12&gt;=300,65,IF(D12&gt;=50,95,IF(D12&lt;50,"Re-enter"))))</f>
        <v>0</v>
      </c>
      <c r="F12" s="47">
        <f>E12*0.2</f>
        <v>0</v>
      </c>
      <c r="G12" s="48">
        <v>0</v>
      </c>
      <c r="H12" s="46">
        <f>E12*D12*C12</f>
        <v>0</v>
      </c>
      <c r="I12" s="47">
        <f>IF(AND(C12&gt;0,D12&gt;0),H12*(1-G12),0)</f>
        <v>0</v>
      </c>
      <c r="J12" s="46">
        <f>F12*C12*D12</f>
        <v>0</v>
      </c>
      <c r="K12" s="47">
        <f>F12*C12*D12</f>
        <v>0</v>
      </c>
    </row>
    <row r="13" spans="1:13" ht="15" customHeight="1" x14ac:dyDescent="0.25">
      <c r="A13" s="24"/>
      <c r="B13" s="27" t="s">
        <v>80</v>
      </c>
      <c r="C13" s="43"/>
      <c r="D13" s="43"/>
      <c r="E13" s="44"/>
      <c r="F13" s="47"/>
      <c r="G13" s="48"/>
      <c r="H13" s="46"/>
      <c r="I13" s="47"/>
      <c r="J13" s="46"/>
      <c r="K13" s="47"/>
    </row>
    <row r="14" spans="1:13" ht="9.75" customHeight="1" x14ac:dyDescent="0.25">
      <c r="A14" s="24"/>
      <c r="B14" s="4"/>
      <c r="C14" s="4"/>
      <c r="D14" s="107"/>
      <c r="E14" s="44"/>
      <c r="F14" s="47"/>
      <c r="G14" s="48"/>
      <c r="H14" s="46"/>
      <c r="I14" s="47"/>
      <c r="J14" s="46"/>
      <c r="K14" s="47"/>
    </row>
    <row r="15" spans="1:13" x14ac:dyDescent="0.25">
      <c r="A15" s="24" t="s">
        <v>16</v>
      </c>
      <c r="B15" s="4" t="s">
        <v>15</v>
      </c>
      <c r="C15" s="43">
        <f>IF(D15=0,0,IF(D15&lt;150,0,IF(D15&lt;=1500,1,IF(D15&lt;=3000,2,IF(D15&lt;=5000,2,IF(D15&gt;5000,3))))))</f>
        <v>0</v>
      </c>
      <c r="D15" s="154">
        <v>0</v>
      </c>
      <c r="E15" s="108">
        <f>IF(D15=0,0,IF(D15&gt;=5000,25,(IF(D15&gt;=3000,35,IF(D15&gt;=1500,45,IF(D15&gt;=500,65,IF(D15&gt;=300,95,IF(D15&gt;=150,130,IF(D15&lt;150,"Re-enter")))))))))</f>
        <v>0</v>
      </c>
      <c r="F15" s="47">
        <f>E15*0.2</f>
        <v>0</v>
      </c>
      <c r="G15" s="48">
        <v>0</v>
      </c>
      <c r="H15" s="46">
        <f>D15*E15</f>
        <v>0</v>
      </c>
      <c r="I15" s="47">
        <f>IF(AND(C15&gt;0,D15&gt;0),H15*(1-G15),0)</f>
        <v>0</v>
      </c>
      <c r="J15" s="46">
        <f>F15*D15</f>
        <v>0</v>
      </c>
      <c r="K15" s="47">
        <f>F15*D15</f>
        <v>0</v>
      </c>
    </row>
    <row r="16" spans="1:13" ht="14.25" customHeight="1" x14ac:dyDescent="0.25">
      <c r="A16" s="24"/>
      <c r="B16" s="27" t="s">
        <v>80</v>
      </c>
      <c r="C16" s="43"/>
      <c r="D16" s="43"/>
      <c r="E16" s="44"/>
      <c r="F16" s="47"/>
      <c r="G16" s="48"/>
      <c r="H16" s="46"/>
      <c r="I16" s="47"/>
      <c r="J16" s="46"/>
      <c r="K16" s="47"/>
    </row>
    <row r="17" spans="1:11" ht="9.75" customHeight="1" x14ac:dyDescent="0.25">
      <c r="A17" s="24"/>
      <c r="B17" s="4"/>
      <c r="C17" s="4"/>
      <c r="D17" s="4"/>
      <c r="E17" s="44"/>
      <c r="F17" s="47"/>
      <c r="G17" s="48"/>
      <c r="H17" s="46"/>
      <c r="I17" s="47"/>
      <c r="J17" s="46"/>
      <c r="K17" s="47"/>
    </row>
    <row r="18" spans="1:11" x14ac:dyDescent="0.25">
      <c r="A18" s="24" t="s">
        <v>19</v>
      </c>
      <c r="B18" s="4" t="s">
        <v>27</v>
      </c>
      <c r="C18" s="153">
        <v>0</v>
      </c>
      <c r="D18" s="43">
        <v>5</v>
      </c>
      <c r="E18" s="44">
        <f>IF(C18=0,0,850)</f>
        <v>0</v>
      </c>
      <c r="F18" s="47">
        <f>IF(C18=0,0,170)</f>
        <v>0</v>
      </c>
      <c r="G18" s="48">
        <v>0</v>
      </c>
      <c r="H18" s="46">
        <f>C18*E18</f>
        <v>0</v>
      </c>
      <c r="I18" s="47">
        <f>IF(AND(C18&gt;0,D18&gt;0),H18*(1-G18),0)</f>
        <v>0</v>
      </c>
      <c r="J18" s="46">
        <f>(F18*C18)</f>
        <v>0</v>
      </c>
      <c r="K18" s="47">
        <f>(F18*C18)</f>
        <v>0</v>
      </c>
    </row>
    <row r="19" spans="1:11" ht="15" customHeight="1" x14ac:dyDescent="0.25">
      <c r="A19" s="24"/>
      <c r="B19" s="27" t="s">
        <v>80</v>
      </c>
      <c r="C19" s="43"/>
      <c r="D19" s="43"/>
      <c r="E19" s="44"/>
      <c r="F19" s="47"/>
      <c r="G19" s="48"/>
      <c r="H19" s="46"/>
      <c r="I19" s="47"/>
      <c r="J19" s="46"/>
      <c r="K19" s="47"/>
    </row>
    <row r="20" spans="1:11" ht="9.75" customHeight="1" x14ac:dyDescent="0.25">
      <c r="A20" s="24"/>
      <c r="B20" s="4"/>
      <c r="C20" s="4"/>
      <c r="D20" s="4"/>
      <c r="E20" s="44"/>
      <c r="F20" s="47"/>
      <c r="G20" s="48"/>
      <c r="H20" s="46"/>
      <c r="I20" s="47"/>
      <c r="J20" s="46"/>
      <c r="K20" s="47"/>
    </row>
    <row r="21" spans="1:11" x14ac:dyDescent="0.25">
      <c r="A21" s="24" t="s">
        <v>20</v>
      </c>
      <c r="B21" s="4" t="s">
        <v>13</v>
      </c>
      <c r="C21" s="153">
        <v>0</v>
      </c>
      <c r="D21" s="43">
        <v>50</v>
      </c>
      <c r="E21" s="44">
        <f>IF(C21=0,0,3650)</f>
        <v>0</v>
      </c>
      <c r="F21" s="47">
        <f>IF(C21=0,0,730)</f>
        <v>0</v>
      </c>
      <c r="G21" s="48">
        <v>0</v>
      </c>
      <c r="H21" s="46">
        <f>C21*E21</f>
        <v>0</v>
      </c>
      <c r="I21" s="47">
        <f>IF(AND(C21&gt;0,D21&gt;0),H21*(1-G21),0)</f>
        <v>0</v>
      </c>
      <c r="J21" s="46">
        <f>(F21*C21)</f>
        <v>0</v>
      </c>
      <c r="K21" s="47">
        <f>(F21*C21)</f>
        <v>0</v>
      </c>
    </row>
    <row r="22" spans="1:11" ht="15" customHeight="1" x14ac:dyDescent="0.25">
      <c r="A22" s="24"/>
      <c r="B22" s="27" t="s">
        <v>80</v>
      </c>
      <c r="C22" s="43"/>
      <c r="D22" s="43"/>
      <c r="E22" s="44"/>
      <c r="F22" s="47"/>
      <c r="G22" s="48"/>
      <c r="H22" s="46"/>
      <c r="I22" s="47"/>
      <c r="J22" s="46"/>
      <c r="K22" s="47"/>
    </row>
    <row r="23" spans="1:11" ht="9.75" customHeight="1" x14ac:dyDescent="0.25">
      <c r="A23" s="24"/>
      <c r="B23" s="4"/>
      <c r="C23" s="4"/>
      <c r="D23" s="4"/>
      <c r="E23" s="44"/>
      <c r="F23" s="47"/>
      <c r="G23" s="48"/>
      <c r="H23" s="46"/>
      <c r="I23" s="47"/>
      <c r="J23" s="46"/>
      <c r="K23" s="47"/>
    </row>
    <row r="24" spans="1:11" x14ac:dyDescent="0.25">
      <c r="A24" s="24" t="s">
        <v>21</v>
      </c>
      <c r="B24" s="4" t="s">
        <v>18</v>
      </c>
      <c r="C24" s="153">
        <v>0</v>
      </c>
      <c r="D24" s="43">
        <v>300</v>
      </c>
      <c r="E24" s="44">
        <f>IF(C24=0,0,9500)</f>
        <v>0</v>
      </c>
      <c r="F24" s="47">
        <f>IF(C24=0,0,1900)</f>
        <v>0</v>
      </c>
      <c r="G24" s="48">
        <v>0</v>
      </c>
      <c r="H24" s="46">
        <f>C24*E24</f>
        <v>0</v>
      </c>
      <c r="I24" s="49">
        <f>IF(AND(C24&gt;0,D24&gt;0),H24*(1-G24),0)</f>
        <v>0</v>
      </c>
      <c r="J24" s="46">
        <f>(F24*C24)</f>
        <v>0</v>
      </c>
      <c r="K24" s="47">
        <f>(F24*C24)</f>
        <v>0</v>
      </c>
    </row>
    <row r="25" spans="1:11" ht="15" customHeight="1" x14ac:dyDescent="0.25">
      <c r="A25" s="24"/>
      <c r="B25" s="27" t="s">
        <v>80</v>
      </c>
      <c r="C25" s="43"/>
      <c r="D25" s="43"/>
      <c r="E25" s="44"/>
      <c r="F25" s="47"/>
      <c r="G25" s="48"/>
      <c r="H25" s="50"/>
      <c r="I25" s="51"/>
      <c r="J25" s="50"/>
      <c r="K25" s="47"/>
    </row>
    <row r="26" spans="1:11" x14ac:dyDescent="0.25">
      <c r="A26" s="121" t="s">
        <v>43</v>
      </c>
      <c r="B26" s="122"/>
      <c r="C26" s="52"/>
      <c r="D26" s="52"/>
      <c r="E26" s="32"/>
      <c r="F26" s="53"/>
      <c r="G26" s="32"/>
      <c r="H26" s="54">
        <f>SUM(H12:H24)</f>
        <v>0</v>
      </c>
      <c r="I26" s="55">
        <f>SUM(I12:I24)</f>
        <v>0</v>
      </c>
      <c r="J26" s="54">
        <f>SUM(J12:J24)</f>
        <v>0</v>
      </c>
      <c r="K26" s="55">
        <f>SUM(K12:K24)</f>
        <v>0</v>
      </c>
    </row>
    <row r="27" spans="1:11" x14ac:dyDescent="0.25">
      <c r="A27" s="119"/>
      <c r="B27" s="4"/>
      <c r="C27" s="43"/>
      <c r="D27" s="43"/>
      <c r="E27" s="56"/>
      <c r="F27" s="57"/>
      <c r="G27" s="57"/>
      <c r="H27" s="58"/>
      <c r="I27" s="58"/>
      <c r="J27" s="58"/>
      <c r="K27" s="58"/>
    </row>
    <row r="28" spans="1:11" ht="18.75" x14ac:dyDescent="0.3">
      <c r="A28" s="83" t="s">
        <v>56</v>
      </c>
      <c r="I28" s="14"/>
      <c r="K28" s="15"/>
    </row>
    <row r="29" spans="1:11" x14ac:dyDescent="0.25">
      <c r="A29" s="17" t="s">
        <v>0</v>
      </c>
      <c r="B29" s="126" t="s">
        <v>1</v>
      </c>
      <c r="C29" s="135" t="s">
        <v>74</v>
      </c>
      <c r="D29" s="135"/>
      <c r="E29" s="128"/>
      <c r="F29" s="128"/>
      <c r="G29" s="116"/>
      <c r="H29" s="18" t="s">
        <v>6</v>
      </c>
      <c r="I29" s="19" t="s">
        <v>57</v>
      </c>
      <c r="J29" s="59"/>
      <c r="K29" s="60"/>
    </row>
    <row r="30" spans="1:11" x14ac:dyDescent="0.25">
      <c r="A30" s="20" t="s">
        <v>2</v>
      </c>
      <c r="B30" s="127"/>
      <c r="C30" s="134" t="s">
        <v>47</v>
      </c>
      <c r="D30" s="134"/>
      <c r="E30" s="129" t="s">
        <v>41</v>
      </c>
      <c r="F30" s="129"/>
      <c r="G30" s="21"/>
      <c r="H30" s="22" t="s">
        <v>35</v>
      </c>
      <c r="I30" s="23" t="s">
        <v>35</v>
      </c>
      <c r="J30" s="61"/>
      <c r="K30" s="96" t="s">
        <v>7</v>
      </c>
    </row>
    <row r="31" spans="1:11" ht="9.75" customHeight="1" x14ac:dyDescent="0.25">
      <c r="A31" s="101"/>
      <c r="B31" s="102"/>
      <c r="E31" s="102"/>
      <c r="F31" s="102"/>
      <c r="G31" s="102"/>
      <c r="H31" s="103"/>
      <c r="I31" s="103"/>
      <c r="J31" s="103"/>
      <c r="K31" s="104"/>
    </row>
    <row r="32" spans="1:11" x14ac:dyDescent="0.25">
      <c r="A32" s="62" t="s">
        <v>36</v>
      </c>
      <c r="B32" s="63" t="s">
        <v>37</v>
      </c>
      <c r="C32" s="132" t="s">
        <v>48</v>
      </c>
      <c r="D32" s="133"/>
      <c r="E32" s="155">
        <v>0</v>
      </c>
      <c r="F32" s="155"/>
      <c r="G32" s="119"/>
      <c r="H32" s="25">
        <v>299</v>
      </c>
      <c r="I32" s="25">
        <f>H32</f>
        <v>299</v>
      </c>
      <c r="J32" s="64"/>
      <c r="K32" s="26">
        <f>E32*I32</f>
        <v>0</v>
      </c>
    </row>
    <row r="33" spans="1:11" ht="30" x14ac:dyDescent="0.25">
      <c r="A33" s="62"/>
      <c r="B33" s="27" t="s">
        <v>39</v>
      </c>
      <c r="E33" s="119"/>
      <c r="F33" s="119"/>
      <c r="G33" s="119"/>
      <c r="H33" s="25"/>
      <c r="I33" s="25"/>
      <c r="J33" s="65"/>
      <c r="K33" s="28"/>
    </row>
    <row r="34" spans="1:11" ht="9.75" customHeight="1" x14ac:dyDescent="0.25">
      <c r="A34" s="24"/>
      <c r="B34" s="29"/>
      <c r="E34" s="119"/>
      <c r="F34" s="119"/>
      <c r="G34" s="119"/>
      <c r="H34" s="25"/>
      <c r="I34" s="25"/>
      <c r="J34" s="65"/>
      <c r="K34" s="28"/>
    </row>
    <row r="35" spans="1:11" x14ac:dyDescent="0.25">
      <c r="A35" s="62" t="s">
        <v>38</v>
      </c>
      <c r="B35" s="66" t="s">
        <v>40</v>
      </c>
      <c r="C35" s="132" t="s">
        <v>48</v>
      </c>
      <c r="D35" s="133"/>
      <c r="E35" s="155">
        <v>0</v>
      </c>
      <c r="F35" s="155"/>
      <c r="G35" s="119"/>
      <c r="H35" s="25">
        <v>1299</v>
      </c>
      <c r="I35" s="25">
        <f>H35</f>
        <v>1299</v>
      </c>
      <c r="J35" s="64"/>
      <c r="K35" s="26">
        <f>E35*I35</f>
        <v>0</v>
      </c>
    </row>
    <row r="36" spans="1:11" ht="30" x14ac:dyDescent="0.25">
      <c r="A36" s="67"/>
      <c r="B36" s="100" t="s">
        <v>39</v>
      </c>
      <c r="E36" s="113"/>
      <c r="F36" s="113"/>
      <c r="G36" s="113"/>
      <c r="H36" s="30"/>
      <c r="I36" s="30"/>
      <c r="J36" s="68"/>
      <c r="K36" s="69"/>
    </row>
    <row r="37" spans="1:11" x14ac:dyDescent="0.25">
      <c r="A37" s="31" t="s">
        <v>43</v>
      </c>
      <c r="B37" s="32"/>
      <c r="C37" s="33"/>
      <c r="D37" s="33"/>
      <c r="E37" s="34"/>
      <c r="F37" s="33"/>
      <c r="G37" s="33"/>
      <c r="H37" s="124"/>
      <c r="I37" s="125"/>
      <c r="J37" s="70"/>
      <c r="K37" s="70">
        <f>SUM(J32:K35)</f>
        <v>0</v>
      </c>
    </row>
    <row r="38" spans="1:11" x14ac:dyDescent="0.25">
      <c r="K38" s="4"/>
    </row>
    <row r="39" spans="1:11" x14ac:dyDescent="0.25">
      <c r="A39" s="136" t="s">
        <v>51</v>
      </c>
      <c r="B39" s="137"/>
      <c r="C39" s="137"/>
      <c r="D39" s="137"/>
      <c r="E39" s="137"/>
      <c r="F39" s="137"/>
      <c r="G39" s="137"/>
      <c r="H39" s="137"/>
      <c r="I39" s="138"/>
      <c r="J39" s="71"/>
      <c r="K39" s="71">
        <f>I26+K26+K37</f>
        <v>0</v>
      </c>
    </row>
    <row r="40" spans="1:11" x14ac:dyDescent="0.25">
      <c r="A40" s="119"/>
      <c r="B40" s="4"/>
      <c r="C40" s="43"/>
      <c r="D40" s="43"/>
      <c r="E40" s="56"/>
      <c r="F40" s="57"/>
      <c r="G40" s="57"/>
      <c r="H40" s="58"/>
      <c r="I40" s="58"/>
      <c r="J40" s="58"/>
      <c r="K40" s="58"/>
    </row>
    <row r="41" spans="1:11" x14ac:dyDescent="0.25">
      <c r="A41" s="131" t="s">
        <v>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5"/>
    </row>
    <row r="42" spans="1:11" x14ac:dyDescent="0.25">
      <c r="A42" s="15" t="s">
        <v>53</v>
      </c>
      <c r="B42" s="15"/>
      <c r="C42" s="15"/>
      <c r="F42" s="118"/>
      <c r="G42" s="118"/>
      <c r="I42" s="2"/>
      <c r="J42" s="2"/>
    </row>
    <row r="43" spans="1:11" x14ac:dyDescent="0.25">
      <c r="A43" s="72" t="s">
        <v>82</v>
      </c>
      <c r="B43" s="72"/>
      <c r="C43" s="72"/>
      <c r="D43" s="73"/>
      <c r="F43" s="118"/>
      <c r="G43" s="118"/>
      <c r="I43" s="2"/>
      <c r="J43" s="2"/>
    </row>
    <row r="44" spans="1:11" x14ac:dyDescent="0.25">
      <c r="A44" s="15"/>
      <c r="B44" s="15"/>
      <c r="C44" s="15"/>
      <c r="D44" s="15"/>
      <c r="E44" s="15"/>
      <c r="F44" s="15"/>
      <c r="G44" s="15"/>
      <c r="I44" s="2"/>
      <c r="J44" s="2"/>
    </row>
    <row r="45" spans="1:11" x14ac:dyDescent="0.25">
      <c r="A45" s="131" t="s">
        <v>22</v>
      </c>
      <c r="B45" s="131"/>
      <c r="F45" s="118"/>
      <c r="G45" s="118"/>
      <c r="I45" s="2"/>
      <c r="J45" s="2"/>
    </row>
    <row r="46" spans="1:11" x14ac:dyDescent="0.25">
      <c r="A46" s="15" t="s">
        <v>54</v>
      </c>
      <c r="B46" s="117"/>
      <c r="F46" s="118"/>
      <c r="G46" s="118"/>
      <c r="I46" s="2"/>
      <c r="J46" s="2"/>
    </row>
    <row r="47" spans="1:11" x14ac:dyDescent="0.25">
      <c r="A47" s="15" t="s">
        <v>45</v>
      </c>
      <c r="B47" s="117"/>
      <c r="F47" s="118"/>
      <c r="G47" s="118"/>
      <c r="I47" s="2"/>
      <c r="J47" s="2"/>
    </row>
    <row r="48" spans="1:11" x14ac:dyDescent="0.25">
      <c r="A48" s="15" t="s">
        <v>46</v>
      </c>
      <c r="B48" s="117"/>
      <c r="F48" s="118"/>
      <c r="G48" s="118"/>
      <c r="I48" s="2"/>
      <c r="J48" s="2"/>
    </row>
    <row r="49" spans="1:11" x14ac:dyDescent="0.25">
      <c r="A49" s="72" t="s">
        <v>49</v>
      </c>
      <c r="B49" s="72"/>
      <c r="C49" s="72"/>
      <c r="D49" s="72"/>
      <c r="E49" s="72"/>
      <c r="F49" s="72"/>
      <c r="G49" s="15"/>
      <c r="I49" s="2"/>
      <c r="J49" s="2"/>
    </row>
    <row r="50" spans="1:11" x14ac:dyDescent="0.25">
      <c r="A50" s="15" t="s">
        <v>50</v>
      </c>
      <c r="F50" s="118"/>
      <c r="G50" s="118"/>
      <c r="I50" s="2"/>
      <c r="J50" s="2"/>
    </row>
    <row r="51" spans="1:11" s="75" customFormat="1" x14ac:dyDescent="0.25">
      <c r="A51" s="74"/>
    </row>
    <row r="52" spans="1:11" s="75" customFormat="1" x14ac:dyDescent="0.25">
      <c r="A52" s="130" t="s">
        <v>24</v>
      </c>
      <c r="B52" s="130"/>
    </row>
    <row r="53" spans="1:11" s="75" customFormat="1" x14ac:dyDescent="0.25">
      <c r="A53" s="5"/>
      <c r="B53" s="5"/>
    </row>
    <row r="54" spans="1:11" s="75" customFormat="1" x14ac:dyDescent="0.25">
      <c r="A54" s="78" t="s">
        <v>78</v>
      </c>
      <c r="B54" s="115"/>
      <c r="D54" s="79" t="s">
        <v>28</v>
      </c>
    </row>
    <row r="55" spans="1:11" s="75" customFormat="1" x14ac:dyDescent="0.25">
      <c r="A55" s="95" t="s">
        <v>64</v>
      </c>
      <c r="B55" s="16"/>
      <c r="D55" s="82"/>
      <c r="E55" s="144"/>
      <c r="F55" s="144"/>
    </row>
    <row r="56" spans="1:11" s="75" customFormat="1" x14ac:dyDescent="0.25">
      <c r="A56" s="75" t="s">
        <v>70</v>
      </c>
      <c r="B56" s="99"/>
      <c r="C56" s="2"/>
      <c r="D56" s="80" t="s">
        <v>67</v>
      </c>
      <c r="E56" s="145"/>
      <c r="F56" s="145"/>
    </row>
    <row r="57" spans="1:11" s="75" customFormat="1" x14ac:dyDescent="0.25">
      <c r="A57" s="79"/>
      <c r="B57" s="6"/>
      <c r="D57" s="80" t="s">
        <v>68</v>
      </c>
      <c r="E57" s="146"/>
      <c r="F57" s="146"/>
    </row>
    <row r="58" spans="1:11" s="75" customFormat="1" x14ac:dyDescent="0.25">
      <c r="A58" s="76" t="s">
        <v>23</v>
      </c>
      <c r="B58" s="5"/>
      <c r="C58" s="77"/>
      <c r="D58" s="80" t="s">
        <v>69</v>
      </c>
      <c r="E58" s="146"/>
      <c r="F58" s="146"/>
    </row>
    <row r="59" spans="1:11" s="75" customFormat="1" x14ac:dyDescent="0.25">
      <c r="A59" s="75" t="s">
        <v>62</v>
      </c>
      <c r="B59" s="99"/>
      <c r="C59" s="2"/>
    </row>
    <row r="60" spans="1:11" s="75" customFormat="1" x14ac:dyDescent="0.25">
      <c r="A60" s="75" t="s">
        <v>63</v>
      </c>
      <c r="B60" s="98"/>
      <c r="C60" s="2"/>
      <c r="H60" s="143"/>
      <c r="I60" s="143"/>
      <c r="J60" s="143"/>
      <c r="K60" s="143"/>
    </row>
    <row r="61" spans="1:11" s="75" customFormat="1" x14ac:dyDescent="0.25">
      <c r="A61" s="75" t="s">
        <v>84</v>
      </c>
      <c r="B61" s="99"/>
      <c r="C61" s="2"/>
      <c r="H61" s="114"/>
      <c r="I61" s="114"/>
      <c r="J61" s="114"/>
      <c r="K61" s="114"/>
    </row>
    <row r="62" spans="1:11" s="75" customFormat="1" x14ac:dyDescent="0.25">
      <c r="A62" s="75" t="s">
        <v>65</v>
      </c>
      <c r="B62" s="98"/>
      <c r="C62" s="2"/>
      <c r="H62" s="114"/>
      <c r="I62" s="114"/>
      <c r="J62" s="114"/>
      <c r="K62" s="114"/>
    </row>
    <row r="63" spans="1:11" s="75" customFormat="1" x14ac:dyDescent="0.25">
      <c r="A63" s="75" t="s">
        <v>85</v>
      </c>
      <c r="B63" s="98"/>
      <c r="C63" s="2"/>
      <c r="D63" s="79" t="s">
        <v>83</v>
      </c>
      <c r="E63" s="81" t="s">
        <v>30</v>
      </c>
      <c r="H63" s="114"/>
      <c r="I63" s="114"/>
      <c r="J63" s="114"/>
      <c r="K63" s="114"/>
    </row>
    <row r="64" spans="1:11" s="75" customFormat="1" x14ac:dyDescent="0.25">
      <c r="A64" s="75" t="s">
        <v>66</v>
      </c>
      <c r="B64" s="98"/>
      <c r="C64" s="2"/>
      <c r="H64" s="114"/>
      <c r="I64" s="114"/>
      <c r="J64" s="114"/>
      <c r="K64" s="114"/>
    </row>
    <row r="65" spans="1:11" s="75" customFormat="1" x14ac:dyDescent="0.25">
      <c r="B65" s="98"/>
      <c r="C65" s="2"/>
      <c r="D65" s="80" t="s">
        <v>25</v>
      </c>
      <c r="E65" s="123"/>
      <c r="F65" s="123"/>
      <c r="H65" s="114"/>
      <c r="I65" s="114"/>
      <c r="J65" s="114"/>
      <c r="K65" s="114"/>
    </row>
    <row r="66" spans="1:11" s="75" customFormat="1" x14ac:dyDescent="0.25">
      <c r="A66" s="80"/>
      <c r="B66" s="98"/>
      <c r="C66" s="2"/>
      <c r="D66" s="80" t="s">
        <v>26</v>
      </c>
      <c r="E66" s="106"/>
      <c r="F66" s="106"/>
      <c r="H66" s="114"/>
      <c r="I66" s="114"/>
      <c r="J66" s="114"/>
      <c r="K66" s="114"/>
    </row>
    <row r="67" spans="1:11" x14ac:dyDescent="0.25">
      <c r="A67" s="75"/>
      <c r="B67" s="98"/>
      <c r="D67" s="80" t="s">
        <v>4</v>
      </c>
      <c r="E67" s="106"/>
      <c r="F67" s="106"/>
    </row>
    <row r="68" spans="1:11" x14ac:dyDescent="0.25">
      <c r="A68" s="80"/>
      <c r="B68" s="95"/>
    </row>
  </sheetData>
  <sheetProtection algorithmName="SHA-512" hashValue="/r9vfh4XB4AWUrpsvOYgv35Ei+/QPtyAU2aJ+a3E8a3uVjYHxUHMb4dMo6sSmcP5hn5pPQGhgQ4et3cG/IKycA==" saltValue="fnCIGJsu+TDA1bYycBZ4gQ==" spinCount="100000" sheet="1" objects="1" scenarios="1"/>
  <dataConsolidate/>
  <mergeCells count="25">
    <mergeCell ref="J1:K1"/>
    <mergeCell ref="J2:K2"/>
    <mergeCell ref="D6:H6"/>
    <mergeCell ref="C4:G5"/>
    <mergeCell ref="H60:K60"/>
    <mergeCell ref="E55:F56"/>
    <mergeCell ref="E57:F57"/>
    <mergeCell ref="E58:F58"/>
    <mergeCell ref="E9:F9"/>
    <mergeCell ref="A26:B26"/>
    <mergeCell ref="E65:F65"/>
    <mergeCell ref="H37:I37"/>
    <mergeCell ref="B29:B30"/>
    <mergeCell ref="E29:F29"/>
    <mergeCell ref="E30:F30"/>
    <mergeCell ref="E32:F32"/>
    <mergeCell ref="E35:F35"/>
    <mergeCell ref="A52:B52"/>
    <mergeCell ref="A41:J41"/>
    <mergeCell ref="A45:B45"/>
    <mergeCell ref="C32:D32"/>
    <mergeCell ref="C35:D35"/>
    <mergeCell ref="C30:D30"/>
    <mergeCell ref="C29:D29"/>
    <mergeCell ref="A39:I39"/>
  </mergeCells>
  <phoneticPr fontId="0" type="noConversion"/>
  <conditionalFormatting sqref="A55">
    <cfRule type="expression" dxfId="1" priority="2">
      <formula>COUNTIF(B55,"&lt;&gt;")</formula>
    </cfRule>
  </conditionalFormatting>
  <dataValidations count="3">
    <dataValidation operator="greaterThan" allowBlank="1" showInputMessage="1" showErrorMessage="1" errorTitle="Minimum Purchase" error="The minimum purchase is 50 user instances." promptTitle="Minimum Purchase" prompt="The minimum purchase is 50 user sessions. Order won't be processed if the number is less than 50. _x000a_ _x000a_" sqref="D12:D13"/>
    <dataValidation operator="greaterThan" allowBlank="1" showInputMessage="1" showErrorMessage="1" errorTitle="Minimum Purchase" error="The minimum purchase is 50 user instances." promptTitle="Minimum Purchase" prompt="The minimum purchase is 150 user sessions._x000a_Order won't be processed if the number is less than 150. " sqref="D15:D16"/>
    <dataValidation type="whole" operator="greaterThanOrEqual" allowBlank="1" showInputMessage="1" showErrorMessage="1" error="Please input a whole number" sqref="C12:C13 C21:C22 C18:C19 C24:C25 C27:C28 C37:C38 C40">
      <formula1>0</formula1>
    </dataValidation>
  </dataValidations>
  <printOptions horizontalCentered="1" verticalCentered="1"/>
  <pageMargins left="0.27" right="0.27" top="0.75" bottom="0.75" header="0" footer="0"/>
  <pageSetup scale="60" orientation="portrait" r:id="rId1"/>
  <headerFooter alignWithMargins="0">
    <oddFooter>&amp;RAppeon Software Purchase Agreement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369BC89-40AD-49B6-8E14-0B23D27BE704}">
            <xm:f>COUNTIF('\Users\sally\AppData\Local\Packages\Microsoft.SkypeApp_kzf8qxf38zg5c\LocalState\Downloads\[AppeonProductOrderForm.xlsx]Country'!#REF!,#REF!)</xm:f>
            <x14:dxf>
              <fill>
                <patternFill>
                  <bgColor rgb="FFFFC000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zoomScaleNormal="100" zoomScaleSheetLayoutView="100" workbookViewId="0">
      <selection activeCell="F8" sqref="F8"/>
    </sheetView>
  </sheetViews>
  <sheetFormatPr defaultColWidth="9.140625" defaultRowHeight="12.75" x14ac:dyDescent="0.2"/>
  <cols>
    <col min="1" max="1" width="9.140625" style="105"/>
    <col min="2" max="2" width="34.28515625" style="105" bestFit="1" customWidth="1"/>
    <col min="3" max="3" width="12.5703125" style="105" bestFit="1" customWidth="1"/>
    <col min="4" max="4" width="9.140625" style="105"/>
    <col min="5" max="5" width="34.28515625" style="105" bestFit="1" customWidth="1"/>
    <col min="6" max="6" width="11.5703125" style="105" bestFit="1" customWidth="1"/>
    <col min="7" max="16384" width="9.140625" style="105"/>
  </cols>
  <sheetData>
    <row r="1" spans="2:6" ht="15" x14ac:dyDescent="0.25">
      <c r="B1" s="150" t="s">
        <v>77</v>
      </c>
      <c r="C1" s="151"/>
      <c r="D1" s="151"/>
      <c r="E1" s="151"/>
      <c r="F1" s="152"/>
    </row>
    <row r="3" spans="2:6" ht="15" x14ac:dyDescent="0.25">
      <c r="B3" s="149" t="s">
        <v>75</v>
      </c>
      <c r="C3" s="149"/>
      <c r="E3" s="149" t="s">
        <v>76</v>
      </c>
      <c r="F3" s="149"/>
    </row>
    <row r="4" spans="2:6" ht="15" x14ac:dyDescent="0.25">
      <c r="B4" s="91" t="s">
        <v>44</v>
      </c>
      <c r="C4" s="92" t="s">
        <v>35</v>
      </c>
      <c r="D4" s="84"/>
      <c r="E4" s="91" t="s">
        <v>44</v>
      </c>
      <c r="F4" s="92" t="s">
        <v>35</v>
      </c>
    </row>
    <row r="5" spans="2:6" ht="15" x14ac:dyDescent="0.25">
      <c r="B5" s="85" t="s">
        <v>71</v>
      </c>
      <c r="C5" s="86">
        <f>'Order Form'!I26</f>
        <v>0</v>
      </c>
      <c r="D5" s="84"/>
      <c r="E5" s="85" t="s">
        <v>71</v>
      </c>
      <c r="F5" s="86">
        <v>0</v>
      </c>
    </row>
    <row r="6" spans="2:6" ht="15" x14ac:dyDescent="0.25">
      <c r="B6" s="85" t="s">
        <v>72</v>
      </c>
      <c r="C6" s="86">
        <f>'Order Form'!K26</f>
        <v>0</v>
      </c>
      <c r="D6" s="84"/>
      <c r="E6" s="85" t="s">
        <v>72</v>
      </c>
      <c r="F6" s="86">
        <f>'Order Form'!K26</f>
        <v>0</v>
      </c>
    </row>
    <row r="7" spans="2:6" ht="15" x14ac:dyDescent="0.25">
      <c r="B7" s="87" t="s">
        <v>73</v>
      </c>
      <c r="C7" s="88">
        <f>'Order Form'!K37</f>
        <v>0</v>
      </c>
      <c r="D7" s="84"/>
      <c r="E7" s="87" t="s">
        <v>73</v>
      </c>
      <c r="F7" s="88">
        <f>'Order Form'!K37</f>
        <v>0</v>
      </c>
    </row>
    <row r="8" spans="2:6" ht="15" x14ac:dyDescent="0.25">
      <c r="B8" s="89" t="s">
        <v>52</v>
      </c>
      <c r="C8" s="90">
        <f>SUM(C5:C7)</f>
        <v>0</v>
      </c>
      <c r="D8" s="84"/>
      <c r="E8" s="89" t="s">
        <v>52</v>
      </c>
      <c r="F8" s="90">
        <f>SUM(F5:F7)</f>
        <v>0</v>
      </c>
    </row>
  </sheetData>
  <sheetProtection algorithmName="SHA-512" hashValue="AmA5x3xMCdF5IHgQTUva4KtgefaouLmPanq1BUNUjtLc4AnKN+PbIUraBECNv2c7/IJCJGKrP1jkBBlhmhbykg==" saltValue="gpw/arqsGDhcWWBScDUKkQ==" spinCount="100000" sheet="1" objects="1" scenarios="1"/>
  <mergeCells count="3">
    <mergeCell ref="B3:C3"/>
    <mergeCell ref="E3:F3"/>
    <mergeCell ref="B1:F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Exhibit A</vt:lpstr>
      <vt:lpstr>'Exhibit A'!Print_Area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0710</dc:creator>
  <cp:lastModifiedBy>Windows User</cp:lastModifiedBy>
  <cp:lastPrinted>2020-05-21T08:36:24Z</cp:lastPrinted>
  <dcterms:created xsi:type="dcterms:W3CDTF">1998-09-09T00:31:28Z</dcterms:created>
  <dcterms:modified xsi:type="dcterms:W3CDTF">2020-05-21T08:58:34Z</dcterms:modified>
</cp:coreProperties>
</file>